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Sheet1!$A$1:$E$49</definedName>
  </definedNames>
  <calcPr calcId="125725"/>
</workbook>
</file>

<file path=xl/calcChain.xml><?xml version="1.0" encoding="utf-8"?>
<calcChain xmlns="http://schemas.openxmlformats.org/spreadsheetml/2006/main">
  <c r="E33" i="1"/>
  <c r="D33"/>
  <c r="C33"/>
  <c r="B35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33" l="1"/>
</calcChain>
</file>

<file path=xl/comments1.xml><?xml version="1.0" encoding="utf-8"?>
<comments xmlns="http://schemas.openxmlformats.org/spreadsheetml/2006/main">
  <authors>
    <author>Owner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Morgan School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Bacon Academy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Foran and Law High Schools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Sheehan and Lyman High Schools</t>
        </r>
      </text>
    </comment>
  </commentList>
</comments>
</file>

<file path=xl/sharedStrings.xml><?xml version="1.0" encoding="utf-8"?>
<sst xmlns="http://schemas.openxmlformats.org/spreadsheetml/2006/main" count="57" uniqueCount="51">
  <si>
    <t>DRG D</t>
  </si>
  <si>
    <t>Berlin</t>
  </si>
  <si>
    <t>Bethel</t>
  </si>
  <si>
    <t>Branford</t>
  </si>
  <si>
    <t>Clinton</t>
  </si>
  <si>
    <t>Colchester</t>
  </si>
  <si>
    <t>Cromwell</t>
  </si>
  <si>
    <t>East Granby</t>
  </si>
  <si>
    <t>East Hampton</t>
  </si>
  <si>
    <t>East Lyme</t>
  </si>
  <si>
    <t>Ledyard</t>
  </si>
  <si>
    <t>Milford</t>
  </si>
  <si>
    <t>New Milford</t>
  </si>
  <si>
    <t>Newington</t>
  </si>
  <si>
    <t>North Haven</t>
  </si>
  <si>
    <t>Old Saybrook</t>
  </si>
  <si>
    <t>Rocky Hill</t>
  </si>
  <si>
    <t>Shelton</t>
  </si>
  <si>
    <t>Southington</t>
  </si>
  <si>
    <t>Stonington</t>
  </si>
  <si>
    <t>Wallingford</t>
  </si>
  <si>
    <t>Waterford</t>
  </si>
  <si>
    <t>Watertown</t>
  </si>
  <si>
    <t>Wethersfield</t>
  </si>
  <si>
    <t>Windsor</t>
  </si>
  <si>
    <t>Median of Above</t>
  </si>
  <si>
    <t>State (all DRGs)</t>
  </si>
  <si>
    <t>public school districts into 9 groups of similar schools according to 3 socio-economic factors, 3  indicators of</t>
  </si>
  <si>
    <t>student need and the size of student enrollment (factors based on 2000 census and data from schools).</t>
  </si>
  <si>
    <t>School Districts</t>
  </si>
  <si>
    <t xml:space="preserve">Data Sources: </t>
  </si>
  <si>
    <t>Notes:</t>
  </si>
  <si>
    <t>Measured Performance of CT School Districts with DRG D Classification</t>
  </si>
  <si>
    <t>4-year College Degree</t>
  </si>
  <si>
    <t>CMT Grade 5</t>
  </si>
  <si>
    <t>Years 2011 to 2013</t>
  </si>
  <si>
    <t>CMT Grade 8</t>
  </si>
  <si>
    <t>CAPT (Grade 10)</t>
  </si>
  <si>
    <t>Classes of 2007 and 2008</t>
  </si>
  <si>
    <t>Attained Within 6 Years</t>
  </si>
  <si>
    <t>(as a Percent of</t>
  </si>
  <si>
    <t>HS Graduating Class)</t>
  </si>
  <si>
    <t>Percent of Tests</t>
  </si>
  <si>
    <t>Meeting Goal for</t>
  </si>
  <si>
    <t xml:space="preserve">  Department of Education (www.sde.ct.gov) , Bureau of Data Collection, Research, &amp; Evaluation</t>
  </si>
  <si>
    <t>1) CMT and CAPT results were aggregated for each test (Math, Reading, Writing, and Science) and each Year</t>
  </si>
  <si>
    <t>2) Explanation of DRG (District Reference Group): The Connecticut State Department of Education has divided</t>
  </si>
  <si>
    <t>and exclude Special Education Students and include all students of  Race: Asian, Black, Hispanic, and White</t>
  </si>
  <si>
    <t>(after 2013, not all School Districts administered the CMT and CAPT Tests)</t>
  </si>
  <si>
    <t>1) National Student Clearinghouse Student Tracker for High School Aggregate Report Via Connecitcut State</t>
  </si>
  <si>
    <t>2) cmtreports.com and captreports.com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</si>
</sst>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/>
    <xf numFmtId="0" fontId="0" fillId="0" borderId="0" xfId="0" applyBorder="1" applyAlignment="1">
      <alignment horizontal="right"/>
    </xf>
    <xf numFmtId="164" fontId="0" fillId="0" borderId="0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164" fontId="1" fillId="0" borderId="2" xfId="0" applyNumberFormat="1" applyFont="1" applyBorder="1"/>
    <xf numFmtId="16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workbookViewId="0"/>
  </sheetViews>
  <sheetFormatPr defaultRowHeight="15"/>
  <cols>
    <col min="1" max="1" width="18.7109375" customWidth="1"/>
    <col min="2" max="2" width="21.7109375" customWidth="1"/>
    <col min="3" max="5" width="18.7109375" customWidth="1"/>
  </cols>
  <sheetData>
    <row r="1" spans="1:5">
      <c r="A1" s="9" t="s">
        <v>32</v>
      </c>
    </row>
    <row r="3" spans="1:5">
      <c r="B3" s="1" t="s">
        <v>38</v>
      </c>
    </row>
    <row r="4" spans="1:5">
      <c r="B4" s="1" t="s">
        <v>33</v>
      </c>
      <c r="C4" s="1" t="s">
        <v>34</v>
      </c>
      <c r="D4" s="1" t="s">
        <v>36</v>
      </c>
      <c r="E4" s="1" t="s">
        <v>37</v>
      </c>
    </row>
    <row r="5" spans="1:5">
      <c r="B5" s="1" t="s">
        <v>39</v>
      </c>
      <c r="C5" s="1" t="s">
        <v>42</v>
      </c>
      <c r="D5" s="1" t="s">
        <v>42</v>
      </c>
      <c r="E5" s="1" t="s">
        <v>42</v>
      </c>
    </row>
    <row r="6" spans="1:5">
      <c r="A6" s="1" t="s">
        <v>0</v>
      </c>
      <c r="B6" s="1" t="s">
        <v>40</v>
      </c>
      <c r="C6" s="1" t="s">
        <v>43</v>
      </c>
      <c r="D6" s="1" t="s">
        <v>43</v>
      </c>
      <c r="E6" s="1" t="s">
        <v>43</v>
      </c>
    </row>
    <row r="7" spans="1:5">
      <c r="A7" s="2" t="s">
        <v>29</v>
      </c>
      <c r="B7" s="1" t="s">
        <v>41</v>
      </c>
      <c r="C7" s="1" t="s">
        <v>35</v>
      </c>
      <c r="D7" s="1" t="s">
        <v>35</v>
      </c>
      <c r="E7" s="1" t="s">
        <v>35</v>
      </c>
    </row>
    <row r="8" spans="1:5">
      <c r="A8" s="3" t="s">
        <v>1</v>
      </c>
      <c r="B8" s="4">
        <f>(137+134)/(237+277)</f>
        <v>0.52723735408560313</v>
      </c>
      <c r="C8" s="4">
        <v>0.85799999999999998</v>
      </c>
      <c r="D8" s="4">
        <v>0.88600000000000001</v>
      </c>
      <c r="E8" s="4">
        <v>0.71699999999999997</v>
      </c>
    </row>
    <row r="9" spans="1:5">
      <c r="A9" s="3" t="s">
        <v>2</v>
      </c>
      <c r="B9" s="4">
        <f>(113+109)/(245+234)</f>
        <v>0.46346555323590816</v>
      </c>
      <c r="C9" s="4">
        <v>0.88100000000000001</v>
      </c>
      <c r="D9" s="4">
        <v>0.88800000000000001</v>
      </c>
      <c r="E9" s="4">
        <v>0.68700000000000006</v>
      </c>
    </row>
    <row r="10" spans="1:5">
      <c r="A10" s="3" t="s">
        <v>3</v>
      </c>
      <c r="B10" s="4">
        <f>(148+132)/(302+259)</f>
        <v>0.49910873440285203</v>
      </c>
      <c r="C10" s="4">
        <v>0.84</v>
      </c>
      <c r="D10" s="4">
        <v>0.8</v>
      </c>
      <c r="E10" s="4">
        <v>0.64700000000000002</v>
      </c>
    </row>
    <row r="11" spans="1:5">
      <c r="A11" s="3" t="s">
        <v>4</v>
      </c>
      <c r="B11" s="4">
        <f>(57+75)/(150+155)</f>
        <v>0.43278688524590164</v>
      </c>
      <c r="C11" s="4">
        <v>0.80300000000000005</v>
      </c>
      <c r="D11" s="4">
        <v>0.80900000000000005</v>
      </c>
      <c r="E11" s="4">
        <v>0.63700000000000001</v>
      </c>
    </row>
    <row r="12" spans="1:5">
      <c r="A12" s="3" t="s">
        <v>5</v>
      </c>
      <c r="B12" s="4">
        <f>(88+107)/(213+234)</f>
        <v>0.43624161073825501</v>
      </c>
      <c r="C12" s="4">
        <v>0.85699999999999998</v>
      </c>
      <c r="D12" s="4">
        <v>0.85799999999999998</v>
      </c>
      <c r="E12" s="4">
        <v>0.61799999999999999</v>
      </c>
    </row>
    <row r="13" spans="1:5">
      <c r="A13" s="3" t="s">
        <v>6</v>
      </c>
      <c r="B13" s="4">
        <f>(58+49)/(130+120)</f>
        <v>0.42799999999999999</v>
      </c>
      <c r="C13" s="4">
        <v>0.81100000000000005</v>
      </c>
      <c r="D13" s="4">
        <v>0.82499999999999996</v>
      </c>
      <c r="E13" s="4">
        <v>0.66800000000000004</v>
      </c>
    </row>
    <row r="14" spans="1:5">
      <c r="A14" s="3" t="s">
        <v>7</v>
      </c>
      <c r="B14" s="4">
        <f>(32+33)/(62+65)</f>
        <v>0.51181102362204722</v>
      </c>
      <c r="C14" s="4">
        <v>0.84599999999999997</v>
      </c>
      <c r="D14" s="4">
        <v>0.91</v>
      </c>
      <c r="E14" s="4">
        <v>0.74399999999999999</v>
      </c>
    </row>
    <row r="15" spans="1:5">
      <c r="A15" s="3" t="s">
        <v>8</v>
      </c>
      <c r="B15" s="4">
        <f>(55+59)/(118+137)</f>
        <v>0.44705882352941179</v>
      </c>
      <c r="C15" s="4">
        <v>0.81899999999999995</v>
      </c>
      <c r="D15" s="4">
        <v>0.85</v>
      </c>
      <c r="E15" s="4">
        <v>0.76400000000000001</v>
      </c>
    </row>
    <row r="16" spans="1:5">
      <c r="A16" s="3" t="s">
        <v>9</v>
      </c>
      <c r="B16" s="4">
        <f>(148+189)/(318+309)</f>
        <v>0.53748006379585322</v>
      </c>
      <c r="C16" s="4">
        <v>0.86899999999999999</v>
      </c>
      <c r="D16" s="4">
        <v>0.91200000000000003</v>
      </c>
      <c r="E16" s="4">
        <v>0.8</v>
      </c>
    </row>
    <row r="17" spans="1:5">
      <c r="A17" s="3" t="s">
        <v>10</v>
      </c>
      <c r="B17" s="4">
        <f>(103+96)/(220+246)</f>
        <v>0.42703862660944208</v>
      </c>
      <c r="C17" s="4">
        <v>0.83299999999999996</v>
      </c>
      <c r="D17" s="4">
        <v>0.875</v>
      </c>
      <c r="E17" s="4">
        <v>0.65500000000000003</v>
      </c>
    </row>
    <row r="18" spans="1:5">
      <c r="A18" s="3" t="s">
        <v>11</v>
      </c>
      <c r="B18" s="4">
        <f>(88+102+114+109)/(227+243+238+228)</f>
        <v>0.44123931623931623</v>
      </c>
      <c r="C18" s="4">
        <v>0.754</v>
      </c>
      <c r="D18" s="4">
        <v>0.81100000000000005</v>
      </c>
      <c r="E18" s="4">
        <v>0.60799999999999998</v>
      </c>
    </row>
    <row r="19" spans="1:5">
      <c r="A19" s="3" t="s">
        <v>13</v>
      </c>
      <c r="B19" s="4">
        <f>(158+190)/(334+379)</f>
        <v>0.48807854137447404</v>
      </c>
      <c r="C19" s="4">
        <v>0.78200000000000003</v>
      </c>
      <c r="D19" s="4">
        <v>0.79900000000000004</v>
      </c>
      <c r="E19" s="4">
        <v>0.66800000000000004</v>
      </c>
    </row>
    <row r="20" spans="1:5">
      <c r="A20" s="3" t="s">
        <v>12</v>
      </c>
      <c r="B20" s="4">
        <f>(169+156)/(343+366)</f>
        <v>0.45839210155148097</v>
      </c>
      <c r="C20" s="4">
        <v>0.73599999999999999</v>
      </c>
      <c r="D20" s="4">
        <v>0.79300000000000004</v>
      </c>
      <c r="E20" s="4">
        <v>0.66700000000000004</v>
      </c>
    </row>
    <row r="21" spans="1:5">
      <c r="A21" s="3" t="s">
        <v>14</v>
      </c>
      <c r="B21" s="4">
        <f>(149+130)/(277+247)</f>
        <v>0.53244274809160308</v>
      </c>
      <c r="C21" s="4">
        <v>0.78800000000000003</v>
      </c>
      <c r="D21" s="4">
        <v>0.81100000000000005</v>
      </c>
      <c r="E21" s="4">
        <v>0.66500000000000004</v>
      </c>
    </row>
    <row r="22" spans="1:5">
      <c r="A22" s="3" t="s">
        <v>15</v>
      </c>
      <c r="B22" s="4">
        <f>(56+58)/(96+116)</f>
        <v>0.53773584905660377</v>
      </c>
      <c r="C22" s="4">
        <v>0.88900000000000001</v>
      </c>
      <c r="D22" s="4">
        <v>0.82799999999999996</v>
      </c>
      <c r="E22" s="4">
        <v>0.71199999999999997</v>
      </c>
    </row>
    <row r="23" spans="1:5">
      <c r="A23" s="3" t="s">
        <v>16</v>
      </c>
      <c r="B23" s="4">
        <f>(98+89)/(164+178)</f>
        <v>0.54678362573099415</v>
      </c>
      <c r="C23" s="4">
        <v>0.83</v>
      </c>
      <c r="D23" s="4">
        <v>0.88300000000000001</v>
      </c>
      <c r="E23" s="4">
        <v>0.66800000000000004</v>
      </c>
    </row>
    <row r="24" spans="1:5">
      <c r="A24" s="3" t="s">
        <v>17</v>
      </c>
      <c r="B24" s="4">
        <f>(180+192)/(380+413)</f>
        <v>0.46910466582597732</v>
      </c>
      <c r="C24" s="4">
        <v>0.80500000000000005</v>
      </c>
      <c r="D24" s="4">
        <v>0.80900000000000005</v>
      </c>
      <c r="E24" s="4">
        <v>0.63500000000000001</v>
      </c>
    </row>
    <row r="25" spans="1:5">
      <c r="A25" s="3" t="s">
        <v>18</v>
      </c>
      <c r="B25" s="4">
        <f>(239+224)/(512+521)</f>
        <v>0.44820909970958372</v>
      </c>
      <c r="C25" s="4">
        <v>0.84799999999999998</v>
      </c>
      <c r="D25" s="4">
        <v>0.84799999999999998</v>
      </c>
      <c r="E25" s="4">
        <v>0.71399999999999997</v>
      </c>
    </row>
    <row r="26" spans="1:5">
      <c r="A26" s="3" t="s">
        <v>19</v>
      </c>
      <c r="B26" s="4">
        <f>(73+86)/(175+195)</f>
        <v>0.42972972972972973</v>
      </c>
      <c r="C26" s="4">
        <v>0.80300000000000005</v>
      </c>
      <c r="D26" s="4">
        <v>0.80200000000000005</v>
      </c>
      <c r="E26" s="4">
        <v>0.63</v>
      </c>
    </row>
    <row r="27" spans="1:5">
      <c r="A27" s="3" t="s">
        <v>20</v>
      </c>
      <c r="B27" s="4">
        <f>(119+140+98+108)/(299+278+214+225)</f>
        <v>0.45767716535433073</v>
      </c>
      <c r="C27" s="4">
        <v>0.77300000000000002</v>
      </c>
      <c r="D27" s="4">
        <v>0.79600000000000004</v>
      </c>
      <c r="E27" s="4">
        <v>0.629</v>
      </c>
    </row>
    <row r="28" spans="1:5">
      <c r="A28" s="3" t="s">
        <v>21</v>
      </c>
      <c r="B28" s="4">
        <f>(97+104)/(217+223)</f>
        <v>0.45681818181818185</v>
      </c>
      <c r="C28" s="4">
        <v>0.83499999999999996</v>
      </c>
      <c r="D28" s="4">
        <v>0.875</v>
      </c>
      <c r="E28" s="4">
        <v>0.72199999999999998</v>
      </c>
    </row>
    <row r="29" spans="1:5">
      <c r="A29" s="3" t="s">
        <v>22</v>
      </c>
      <c r="B29" s="4">
        <f>(101+79)/(231+216)</f>
        <v>0.40268456375838924</v>
      </c>
      <c r="C29" s="4">
        <v>0.71</v>
      </c>
      <c r="D29" s="4">
        <v>0.76500000000000001</v>
      </c>
      <c r="E29" s="4">
        <v>0.54800000000000004</v>
      </c>
    </row>
    <row r="30" spans="1:5" ht="15.75" thickBot="1">
      <c r="A30" s="3" t="s">
        <v>23</v>
      </c>
      <c r="B30" s="4">
        <f>(134+140)/(270+267)</f>
        <v>0.51024208566108009</v>
      </c>
      <c r="C30" s="4">
        <v>0.746</v>
      </c>
      <c r="D30" s="4">
        <v>0.78600000000000003</v>
      </c>
      <c r="E30" s="4">
        <v>0.625</v>
      </c>
    </row>
    <row r="31" spans="1:5" ht="15.75" thickBot="1">
      <c r="A31" s="10" t="s">
        <v>24</v>
      </c>
      <c r="B31" s="11">
        <f>(102+136)/(306+338)</f>
        <v>0.36956521739130432</v>
      </c>
      <c r="C31" s="11">
        <v>0.61399999999999999</v>
      </c>
      <c r="D31" s="11">
        <v>0.71699999999999997</v>
      </c>
      <c r="E31" s="12">
        <v>0.39800000000000002</v>
      </c>
    </row>
    <row r="32" spans="1:5">
      <c r="A32" s="5"/>
      <c r="B32" s="6"/>
      <c r="C32" s="4"/>
      <c r="D32" s="4"/>
      <c r="E32" s="4"/>
    </row>
    <row r="33" spans="1:5">
      <c r="A33" s="7" t="s">
        <v>25</v>
      </c>
      <c r="B33" s="8">
        <f>MEDIAN(B8:B31)</f>
        <v>0.45803463345290585</v>
      </c>
      <c r="C33" s="4">
        <f>MEDIAN(C8:C31)</f>
        <v>0.81499999999999995</v>
      </c>
      <c r="D33" s="4">
        <f>MEDIAN(D8:D31)</f>
        <v>0.81800000000000006</v>
      </c>
      <c r="E33" s="4">
        <f>MEDIAN(E8:E31)</f>
        <v>0.66600000000000004</v>
      </c>
    </row>
    <row r="34" spans="1:5">
      <c r="C34" s="4"/>
      <c r="D34" s="4"/>
      <c r="E34" s="4"/>
    </row>
    <row r="35" spans="1:5">
      <c r="A35" s="3" t="s">
        <v>26</v>
      </c>
      <c r="B35" s="4">
        <f>(15816+15740)/(38790+38542)</f>
        <v>0.40805875963378679</v>
      </c>
      <c r="C35" s="4">
        <v>0.70899999999999996</v>
      </c>
      <c r="D35" s="4">
        <v>0.72199999999999998</v>
      </c>
      <c r="E35" s="4">
        <v>0.55800000000000005</v>
      </c>
    </row>
    <row r="37" spans="1:5">
      <c r="A37" t="s">
        <v>30</v>
      </c>
    </row>
    <row r="38" spans="1:5">
      <c r="A38" t="s">
        <v>49</v>
      </c>
    </row>
    <row r="39" spans="1:5">
      <c r="A39" t="s">
        <v>44</v>
      </c>
    </row>
    <row r="40" spans="1:5">
      <c r="A40" t="s">
        <v>50</v>
      </c>
    </row>
    <row r="42" spans="1:5">
      <c r="A42" t="s">
        <v>31</v>
      </c>
    </row>
    <row r="43" spans="1:5">
      <c r="A43" t="s">
        <v>45</v>
      </c>
    </row>
    <row r="44" spans="1:5">
      <c r="A44" t="s">
        <v>47</v>
      </c>
    </row>
    <row r="45" spans="1:5">
      <c r="A45" t="s">
        <v>48</v>
      </c>
    </row>
    <row r="47" spans="1:5">
      <c r="A47" t="s">
        <v>46</v>
      </c>
    </row>
    <row r="48" spans="1:5">
      <c r="A48" t="s">
        <v>27</v>
      </c>
    </row>
    <row r="49" spans="1:1">
      <c r="A49" t="s">
        <v>28</v>
      </c>
    </row>
  </sheetData>
  <pageMargins left="0.2" right="0.2" top="0.5" bottom="0.25" header="0" footer="0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2015-09-22T14:09:50Z</cp:lastPrinted>
  <dcterms:created xsi:type="dcterms:W3CDTF">2015-09-22T13:29:44Z</dcterms:created>
  <dcterms:modified xsi:type="dcterms:W3CDTF">2015-09-22T14:09:56Z</dcterms:modified>
</cp:coreProperties>
</file>